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etadata" sheetId="1" r:id="rId4"/>
    <sheet name="contact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<sst xmlns="http://schemas.openxmlformats.org/spreadsheetml/2006/main" uniqueCount="64">
  <si>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resource_identifier</t>
  </si>
  <si>
    <t>parent_identifier</t>
  </si>
  <si>
    <t>status</t>
  </si>
  <si>
    <t>title</t>
  </si>
  <si>
    <t>abstract</t>
  </si>
  <si>
    <t>resource_type</t>
  </si>
  <si>
    <t>spatialRepresentationType</t>
  </si>
  <si>
    <t>resource_language</t>
  </si>
  <si>
    <t>creation_date</t>
  </si>
  <si>
    <t>publish_date</t>
  </si>
  <si>
    <t>update_date</t>
  </si>
  <si>
    <t>resource_format</t>
  </si>
  <si>
    <t>update_frequency</t>
  </si>
  <si>
    <t>temporal_extent_name</t>
  </si>
  <si>
    <t>start_date</t>
  </si>
  <si>
    <t>end_date</t>
  </si>
  <si>
    <t>spatial_extent_name</t>
  </si>
  <si>
    <t>geom</t>
  </si>
  <si>
    <t>reference_system</t>
  </si>
  <si>
    <t>topic_categories</t>
  </si>
  <si>
    <t>inspire_themes</t>
  </si>
  <si>
    <t>gemet_keywords</t>
  </si>
  <si>
    <t>other_keywords</t>
  </si>
  <si>
    <t>md_contact</t>
  </si>
  <si>
    <t>lineage</t>
  </si>
  <si>
    <t>use_condition</t>
  </si>
  <si>
    <t>online_resource</t>
  </si>
  <si>
    <t>thumbnail_url</t>
  </si>
  <si>
    <t>wms_resource</t>
  </si>
  <si>
    <t>FR_20230223_Puy-de-Dome_INRA-THEIX-190328-MS</t>
  </si>
  <si>
    <t>required</t>
  </si>
  <si>
    <t>Capture drone vol du 2019 à Saint-Genès-Champanelle</t>
  </si>
  <si>
    <t>Photo drone collectée par Elise. Données de test.</t>
  </si>
  <si>
    <t>feature</t>
  </si>
  <si>
    <t>vector</t>
  </si>
  <si>
    <t>fre</t>
  </si>
  <si>
    <t>2023-02-23</t>
  </si>
  <si>
    <t>imageDigital</t>
  </si>
  <si>
    <t>unknown</t>
  </si>
  <si>
    <t>2019-03-28</t>
  </si>
  <si>
    <t>Saint-Genès-Champanelle</t>
  </si>
  <si>
    <t>environment,geoscientificInformation</t>
  </si>
  <si>
    <t>Habitats et biotopes---http://inspire.ec.europa.eu/theme/mr,Bâtiments---http://inspire.ec.europa.eu/theme/pf</t>
  </si>
  <si>
    <t>fossé---http://vocabs.lter-europe.net/EnvThes/67,archéologie---https://www.eionet.europa.eu/gemet/fr/concept/530</t>
  </si>
  <si>
    <t>rayonnement---http://vocabs.lter-europe.net/EnvThes/67,archéologie---http://publications.europa.eu/resource/authority/eurovoc/2453</t>
  </si>
  <si>
    <t>author=aurelia.vasile@uca.fr,principalInvestigator=aurelia.vasile@uca.fr,pointOfContact=intelespace@uca.fr</t>
  </si>
  <si>
    <t xml:space="preserve">La configuration des capteurs suit les régles suivantes. Le type d'acquisition est "multispectral vertical",  le capteur "MicaSense RedEdge 3", la hauteur du vol: 100 (m),  l'emprise laterale : 79%,  recouvrement frontal :  70% et la vitesse : 4 m/s. Le traitement géométrique est "Structure-from-Motion + (7) GCP (cibles) relevés au GPS différentiel [Logiciel: pix4d 4.2.26]". En plus des photos, nous déponsons le fichiers de métadonnées scientifiques réprésentant les différentes variables mesurées. </t>
  </si>
  <si>
    <t>Creative Commons Attribution-ShareAlike 4.0 International 4.0 License (CC BY SA 4.0, https://creativecommons.org/licenses/by-sa/4.0/).</t>
  </si>
  <si>
    <t>http://drive.uca.fr</t>
  </si>
  <si>
    <t>http://thumnail_resource.gif</t>
  </si>
  <si>
    <t>electronicMailAddress</t>
  </si>
  <si>
    <t>organisationName</t>
  </si>
  <si>
    <t>positionName</t>
  </si>
  <si>
    <t>Name</t>
  </si>
  <si>
    <t>firstname</t>
  </si>
  <si>
    <t>deliveryPoint</t>
  </si>
  <si>
    <t>city</t>
  </si>
  <si>
    <t>administrativeArea</t>
  </si>
  <si>
    <t>postalCode</t>
  </si>
  <si>
    <t>country</t>
  </si>
  <si>
    <t>voice</t>
  </si>
  <si>
    <t>facsimile</t>
  </si>
  <si>
    <t>setNameISOOnlineResource</t>
  </si>
  <si>
    <t>ISOOnlineResource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</si>
</sst>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>
      <c r="A2" t="s">
        <v>29</v>
      </c>
      <c r="B2"/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36</v>
      </c>
      <c r="L2" t="s">
        <v>37</v>
      </c>
      <c r="M2" t="s">
        <v>38</v>
      </c>
      <c r="N2"/>
      <c r="O2" t="s">
        <v>39</v>
      </c>
      <c r="P2" t="s">
        <v>39</v>
      </c>
      <c r="Q2" t="s">
        <v>40</v>
      </c>
      <c r="R2"/>
      <c r="S2">
        <v>2154</v>
      </c>
      <c r="T2" t="s">
        <v>41</v>
      </c>
      <c r="U2" t="s">
        <v>42</v>
      </c>
      <c r="V2" t="s">
        <v>43</v>
      </c>
      <c r="W2" t="s">
        <v>44</v>
      </c>
      <c r="X2" t="s">
        <v>45</v>
      </c>
      <c r="Y2" t="s">
        <v>46</v>
      </c>
      <c r="Z2" t="s">
        <v>47</v>
      </c>
      <c r="AA2" t="s">
        <v>48</v>
      </c>
      <c r="AB2" t="s">
        <v>49</v>
      </c>
      <c r="AC2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</row>
    <row r="2" spans="1:14">
      <c r="A2" t="e">
        <f>IF(ISBLANK(md_cnt1_email),"",md_cnt1_email)</f>
        <v>#NAME?</v>
      </c>
      <c r="B2" t="e">
        <f>IF(ISBLANK(md_cnt1_org),"",md_cnt1_org)</f>
        <v>#NAME?</v>
      </c>
      <c r="C2" t="e">
        <f>IF(ISBLANK(md_cnt1_fct),"",md_cnt1_fct)</f>
        <v>#NAME?</v>
      </c>
      <c r="D2" t="e">
        <f>IF(ISBLANK(md_cnt1_name),"",md_cnt1_name)</f>
        <v>#NAME?</v>
      </c>
      <c r="E2" t="e">
        <f>IF(ISBLANK(md_cnt1_surname),"",md_cnt1_surname)</f>
        <v>#NAME?</v>
      </c>
      <c r="F2" t="e">
        <f>IF(ISBLANK(md_cnt1_address),"",md_cnt1_address)</f>
        <v>#NAME?</v>
      </c>
      <c r="G2" t="e">
        <f>IF(ISBLANK(md_cnt1_city),"",md_cnt1_city)</f>
        <v>#NAME?</v>
      </c>
      <c r="H2" t="e">
        <f>IF(ISBLANK(md_cnt1_email),"","-")</f>
        <v>#NAME?</v>
      </c>
      <c r="I2" t="e">
        <f>IF(ISBLANK(md_cnt1_cp),"",md_cnt1_cp)</f>
        <v>#NAME?</v>
      </c>
      <c r="J2" t="e">
        <f>IF(ISBLANK(md_cnt1_country),"",md_cnt1_country)</f>
        <v>#NAME?</v>
      </c>
      <c r="K2" t="e">
        <f>IF(ISBLANK(md_cnt1_tel),"",md_cnt1_tel)</f>
        <v>#NAME?</v>
      </c>
      <c r="L2" t="e">
        <f>IF(ISBLANK(md_cnt1_fax),"",md_cnt1_fax)</f>
        <v>#NAME?</v>
      </c>
      <c r="M2" t="e">
        <f>IF(AND(ISBLANK(md_cnt1_isoonlineresource),ISBLANK(md_cnt1_email)=FALSE),"Aucune",IF(AND(ISBLANK(md_cnt1_isoonlineresource)=FALSE,ISBLANK(md_cnt1_email)=FALSE),"Web page",IF(ISBLANK(md_cnt1_email),"","Aucune")))</f>
        <v>#NAME?</v>
      </c>
      <c r="N2" t="e">
        <f>IF(ISBLANK(md_cnt1_isoonlineresource),"",md_cnt1_isoonlineresource)</f>
        <v>#NAME?</v>
      </c>
    </row>
    <row r="3" spans="1:14">
      <c r="A3" t="e">
        <f>IF(ISBLANK(md_cnt2_email),"",md_cnt2_email)</f>
        <v>#NAME?</v>
      </c>
      <c r="B3" t="e">
        <f>IF(ISBLANK(md_cnt2_org),"",md_cnt2_org)</f>
        <v>#NAME?</v>
      </c>
      <c r="C3" t="e">
        <f>IF(ISBLANK(md_cnt2_fct),"",md_cnt2_fct)</f>
        <v>#NAME?</v>
      </c>
      <c r="D3" t="e">
        <f>IF(ISBLANK(md_cnt2_name),"",md_cnt2_name)</f>
        <v>#NAME?</v>
      </c>
      <c r="E3" t="e">
        <f>IF(ISBLANK(md_cnt2_surname),"",md_cnt2_surname)</f>
        <v>#NAME?</v>
      </c>
      <c r="F3" t="e">
        <f>IF(ISBLANK(md_cnt2_address),"",md_cnt2_address)</f>
        <v>#NAME?</v>
      </c>
      <c r="G3" t="e">
        <f>IF(ISBLANK(md_cnt2_city),"",md_cnt2_city)</f>
        <v>#NAME?</v>
      </c>
      <c r="H3" t="e">
        <f>IF(ISBLANK(md_cnt2_email),"","-")</f>
        <v>#NAME?</v>
      </c>
      <c r="I3" t="e">
        <f>IF(ISBLANK(md_cnt2_cp),"",md_cnt2_cp)</f>
        <v>#NAME?</v>
      </c>
      <c r="J3" t="e">
        <f>IF(ISBLANK(md_cnt2_country),"",md_cnt2_country)</f>
        <v>#NAME?</v>
      </c>
      <c r="K3" t="e">
        <f>IF(ISBLANK(md_cnt2_tel),"",md_cnt2_tel)</f>
        <v>#NAME?</v>
      </c>
      <c r="L3" t="e">
        <f>IF(ISBLANK(md_cnt2_fax),"",md_cnt2_fax)</f>
        <v>#NAME?</v>
      </c>
      <c r="M3" t="e">
        <f>IF(AND(ISBLANK(md_cnt2_isoonlineresource),ISBLANK(md_cnt2_email)=FALSE),"Aucune",IF(AND(ISBLANK(md_cnt2_isoonlineresource)=FALSE,ISBLANK(md_cnt2_email)=FALSE),"Web page",IF(ISBLANK(md_cnt2_email),"","Aucune")))</f>
        <v>#NAME?</v>
      </c>
      <c r="N3" t="e">
        <f>IF(ISBLANK(md_cnt2_isoonlineresource),"",md_cnt2_isoonlineresource)</f>
        <v>#NAME?</v>
      </c>
    </row>
    <row r="4" spans="1:14">
      <c r="A4" t="e">
        <f>IF(ISBLANK(md_cnt3_email),"",md_cnt3_email)</f>
        <v>#NAME?</v>
      </c>
      <c r="B4" t="e">
        <f>IF(ISBLANK(md_cnt3_org),"",md_cnt3_org)</f>
        <v>#NAME?</v>
      </c>
      <c r="C4" t="e">
        <f>IF(ISBLANK(md_cnt3_fct),"",md_cnt3_fct)</f>
        <v>#NAME?</v>
      </c>
      <c r="D4" t="e">
        <f>IF(ISBLANK(md_cnt3_name),"",md_cnt3_name)</f>
        <v>#NAME?</v>
      </c>
      <c r="E4" t="e">
        <f>IF(ISBLANK(md_cnt3_surname),"",md_cnt3_surname)</f>
        <v>#NAME?</v>
      </c>
      <c r="F4" t="e">
        <f>IF(ISBLANK(md_cnt3_address),"",md_cnt3_address)</f>
        <v>#NAME?</v>
      </c>
      <c r="G4" t="e">
        <f>IF(ISBLANK(md_cnt3_city),"",md_cnt3_city)</f>
        <v>#NAME?</v>
      </c>
      <c r="H4" t="e">
        <f>IF(ISBLANK(md_cnt3_email),"","-")</f>
        <v>#NAME?</v>
      </c>
      <c r="I4" t="e">
        <f>IF(ISBLANK(md_cnt3_cp),"",md_cnt3_cp)</f>
        <v>#NAME?</v>
      </c>
      <c r="J4" t="e">
        <f>IF(ISBLANK(md_cnt3_country),"",md_cnt3_country)</f>
        <v>#NAME?</v>
      </c>
      <c r="K4" t="e">
        <f>IF(ISBLANK(md_cnt3_tel),"",md_cnt3_tel)</f>
        <v>#NAME?</v>
      </c>
      <c r="L4" t="e">
        <f>IF(ISBLANK(md_cnt3_fax),"",md_cnt3_fax)</f>
        <v>#NAME?</v>
      </c>
      <c r="M4" t="e">
        <f>IF(AND(ISBLANK(md_cnt3_isoonlineresource),ISBLANK(md_cnt3_email)=FALSE),"Aucune",IF(AND(ISBLANK(md_cnt3_isoonlineresource)=FALSE,ISBLANK(md_cnt3_email)=FALSE),"Web page",IF(ISBLANK(md_cnt3_email),"","Aucune")))</f>
        <v>#NAME?</v>
      </c>
      <c r="N4" t="e">
        <f>IF(ISBLANK(md_cnt3_isoonlineresource),"",md_cnt3_isoonlineresource)</f>
        <v>#NAME?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contacts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2026-07-14T03:29:58+00:00</dcterms:created>
  <dcterms:modified xsi:type="dcterms:W3CDTF">2026-07-14T03:29:58+00:00</dcterms:modified>
  <dc:title>Untitled Spreadsheet</dc:title>
  <dc:description/>
  <dc:subject/>
  <cp:keywords/>
  <cp:category/>
</cp:coreProperties>
</file>